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03_WRRC\2016\NJS_RR\"/>
    </mc:Choice>
  </mc:AlternateContent>
  <bookViews>
    <workbookView xWindow="0" yWindow="0" windowWidth="19200" windowHeight="11370"/>
  </bookViews>
  <sheets>
    <sheet name="14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K13" i="1"/>
  <c r="I13" i="1"/>
  <c r="G13" i="1"/>
  <c r="E13" i="1"/>
  <c r="M9" i="1"/>
  <c r="K9" i="1"/>
  <c r="I9" i="1"/>
  <c r="G9" i="1"/>
  <c r="E9" i="1"/>
  <c r="M8" i="1"/>
  <c r="K8" i="1"/>
  <c r="I8" i="1"/>
  <c r="G8" i="1"/>
  <c r="E8" i="1"/>
  <c r="C6" i="1"/>
  <c r="M5" i="1"/>
  <c r="K5" i="1"/>
  <c r="I5" i="1"/>
  <c r="G5" i="1"/>
  <c r="E5" i="1"/>
  <c r="E6" i="1" s="1"/>
  <c r="M4" i="1"/>
  <c r="M6" i="1" s="1"/>
  <c r="K4" i="1"/>
  <c r="K6" i="1" s="1"/>
  <c r="I4" i="1"/>
  <c r="G4" i="1"/>
  <c r="V4" i="1" s="1"/>
  <c r="E4" i="1"/>
  <c r="V13" i="1" l="1"/>
  <c r="AA13" i="1" s="1"/>
  <c r="AH13" i="1" s="1"/>
  <c r="AP13" i="1" s="1"/>
  <c r="V9" i="1"/>
  <c r="AA9" i="1" s="1"/>
  <c r="AH9" i="1" s="1"/>
  <c r="AP9" i="1" s="1"/>
  <c r="V8" i="1"/>
  <c r="X8" i="1" s="1"/>
  <c r="AE8" i="1" s="1"/>
  <c r="AM8" i="1" s="1"/>
  <c r="M14" i="1"/>
  <c r="Z8" i="1"/>
  <c r="AG8" i="1" s="1"/>
  <c r="AO8" i="1" s="1"/>
  <c r="W8" i="1"/>
  <c r="AD8" i="1" s="1"/>
  <c r="Y4" i="1"/>
  <c r="AF4" i="1" s="1"/>
  <c r="AN4" i="1" s="1"/>
  <c r="AA4" i="1"/>
  <c r="AH4" i="1" s="1"/>
  <c r="AP4" i="1" s="1"/>
  <c r="W4" i="1"/>
  <c r="AD4" i="1" s="1"/>
  <c r="Z4" i="1"/>
  <c r="AG4" i="1" s="1"/>
  <c r="AO4" i="1" s="1"/>
  <c r="Y13" i="1"/>
  <c r="AF13" i="1" s="1"/>
  <c r="AN13" i="1" s="1"/>
  <c r="Z13" i="1"/>
  <c r="AG13" i="1" s="1"/>
  <c r="AO13" i="1" s="1"/>
  <c r="X13" i="1"/>
  <c r="AE13" i="1" s="1"/>
  <c r="AM13" i="1" s="1"/>
  <c r="V5" i="1"/>
  <c r="G6" i="1"/>
  <c r="G14" i="1" s="1"/>
  <c r="I6" i="1"/>
  <c r="I14" i="1" s="1"/>
  <c r="K14" i="1"/>
  <c r="X4" i="1"/>
  <c r="AE4" i="1" s="1"/>
  <c r="AM4" i="1" s="1"/>
  <c r="Y8" i="1"/>
  <c r="AF8" i="1" s="1"/>
  <c r="AN8" i="1" s="1"/>
  <c r="E14" i="1"/>
  <c r="X9" i="1" l="1"/>
  <c r="AE9" i="1" s="1"/>
  <c r="AM9" i="1" s="1"/>
  <c r="AL4" i="1"/>
  <c r="AS4" i="1" s="1"/>
  <c r="R4" i="1" s="1"/>
  <c r="AK4" i="1"/>
  <c r="W13" i="1"/>
  <c r="AD13" i="1" s="1"/>
  <c r="W9" i="1"/>
  <c r="AD9" i="1" s="1"/>
  <c r="AL9" i="1" s="1"/>
  <c r="Z9" i="1"/>
  <c r="AG9" i="1" s="1"/>
  <c r="AO9" i="1" s="1"/>
  <c r="Y9" i="1"/>
  <c r="AF9" i="1" s="1"/>
  <c r="AN9" i="1" s="1"/>
  <c r="AA8" i="1"/>
  <c r="AH8" i="1" s="1"/>
  <c r="AP8" i="1" s="1"/>
  <c r="AL8" i="1"/>
  <c r="AS8" i="1" s="1"/>
  <c r="AK8" i="1"/>
  <c r="Y5" i="1"/>
  <c r="AF5" i="1" s="1"/>
  <c r="AN5" i="1" s="1"/>
  <c r="AA5" i="1"/>
  <c r="AH5" i="1" s="1"/>
  <c r="AP5" i="1" s="1"/>
  <c r="W5" i="1"/>
  <c r="AD5" i="1" s="1"/>
  <c r="AL5" i="1" s="1"/>
  <c r="Z5" i="1"/>
  <c r="AG5" i="1" s="1"/>
  <c r="X5" i="1"/>
  <c r="AE5" i="1" s="1"/>
  <c r="AM5" i="1" s="1"/>
  <c r="T14" i="1"/>
  <c r="S14" i="1"/>
  <c r="AS9" i="1" l="1"/>
  <c r="AK5" i="1"/>
  <c r="AO5" i="1"/>
  <c r="AS5" i="1" s="1"/>
  <c r="AK9" i="1"/>
  <c r="R9" i="1" s="1"/>
  <c r="AL13" i="1"/>
  <c r="AS13" i="1" s="1"/>
  <c r="AK13" i="1"/>
  <c r="R13" i="1"/>
  <c r="R8" i="1"/>
  <c r="R10" i="1" l="1"/>
  <c r="R5" i="1"/>
  <c r="R6" i="1" s="1"/>
  <c r="R14" i="1" s="1"/>
</calcChain>
</file>

<file path=xl/sharedStrings.xml><?xml version="1.0" encoding="utf-8"?>
<sst xmlns="http://schemas.openxmlformats.org/spreadsheetml/2006/main" count="23" uniqueCount="23">
  <si>
    <t>FOOTWORK ROUND (JUVENILES/YOUTH)</t>
  </si>
  <si>
    <t>Median</t>
  </si>
  <si>
    <t>DIFFERENCE</t>
  </si>
  <si>
    <t>COEFFICIENT</t>
  </si>
  <si>
    <t>SC</t>
  </si>
  <si>
    <t>SCALED MARKS</t>
  </si>
  <si>
    <t>SM</t>
  </si>
  <si>
    <t>A</t>
  </si>
  <si>
    <t>B</t>
  </si>
  <si>
    <t>C</t>
  </si>
  <si>
    <t>F</t>
  </si>
  <si>
    <t>H</t>
  </si>
  <si>
    <t>footwork</t>
  </si>
  <si>
    <t>W</t>
  </si>
  <si>
    <t>M</t>
  </si>
  <si>
    <t>DF</t>
  </si>
  <si>
    <t>CDP</t>
  </si>
  <si>
    <t>small mistake: -5</t>
  </si>
  <si>
    <t>big mistake: -30</t>
  </si>
  <si>
    <t>total mistakes:</t>
  </si>
  <si>
    <t>NJS 2016</t>
  </si>
  <si>
    <t>AVG</t>
  </si>
  <si>
    <t>Total with mistakes: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</si>
</sst>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8">
    <xf numFmtId="0" fontId="0" fillId="0" borderId="0" xfId="0"/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2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0" fillId="0" borderId="12" xfId="0" applyNumberFormat="1" applyBorder="1" applyProtection="1">
      <protection locked="0"/>
    </xf>
    <xf numFmtId="2" fontId="1" fillId="4" borderId="12" xfId="0" applyNumberFormat="1" applyFont="1" applyFill="1" applyBorder="1" applyProtection="1"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1" fillId="0" borderId="17" xfId="0" applyNumberFormat="1" applyFont="1" applyBorder="1" applyProtection="1">
      <protection locked="0"/>
    </xf>
    <xf numFmtId="2" fontId="0" fillId="7" borderId="18" xfId="0" applyNumberFormat="1" applyFill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2" fontId="0" fillId="0" borderId="20" xfId="0" applyNumberFormat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8" borderId="22" xfId="0" applyFill="1" applyBorder="1" applyProtection="1">
      <protection locked="0"/>
    </xf>
    <xf numFmtId="0" fontId="4" fillId="8" borderId="23" xfId="0" applyFont="1" applyFill="1" applyBorder="1" applyProtection="1">
      <protection locked="0"/>
    </xf>
    <xf numFmtId="2" fontId="7" fillId="9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1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1" fontId="3" fillId="0" borderId="25" xfId="0" applyNumberFormat="1" applyFont="1" applyFill="1" applyBorder="1" applyAlignment="1" applyProtection="1">
      <alignment horizontal="right"/>
      <protection locked="0"/>
    </xf>
    <xf numFmtId="1" fontId="5" fillId="0" borderId="24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0" fontId="5" fillId="10" borderId="24" xfId="0" applyFont="1" applyFill="1" applyBorder="1" applyAlignment="1" applyProtection="1">
      <alignment horizontal="center"/>
      <protection locked="0"/>
    </xf>
    <xf numFmtId="1" fontId="3" fillId="10" borderId="25" xfId="0" applyNumberFormat="1" applyFont="1" applyFill="1" applyBorder="1" applyAlignment="1" applyProtection="1">
      <alignment horizontal="right"/>
      <protection locked="0"/>
    </xf>
    <xf numFmtId="1" fontId="5" fillId="10" borderId="2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0" fillId="0" borderId="3" xfId="0" applyNumberFormat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4" fillId="3" borderId="23" xfId="0" applyNumberFormat="1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2" fontId="10" fillId="11" borderId="21" xfId="0" applyNumberFormat="1" applyFont="1" applyFill="1" applyBorder="1" applyAlignment="1" applyProtection="1">
      <alignment horizontal="center"/>
      <protection locked="0"/>
    </xf>
    <xf numFmtId="2" fontId="11" fillId="3" borderId="29" xfId="0" applyNumberFormat="1" applyFont="1" applyFill="1" applyBorder="1" applyAlignment="1" applyProtection="1">
      <alignment horizontal="center"/>
      <protection locked="0"/>
    </xf>
    <xf numFmtId="2" fontId="9" fillId="12" borderId="2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0" fontId="4" fillId="8" borderId="23" xfId="0" applyFont="1" applyFill="1" applyBorder="1" applyProtection="1"/>
    <xf numFmtId="0" fontId="0" fillId="0" borderId="0" xfId="0" applyBorder="1" applyProtection="1"/>
    <xf numFmtId="1" fontId="3" fillId="10" borderId="25" xfId="0" applyNumberFormat="1" applyFont="1" applyFill="1" applyBorder="1" applyAlignment="1" applyProtection="1">
      <alignment horizontal="right"/>
    </xf>
    <xf numFmtId="0" fontId="5" fillId="10" borderId="24" xfId="0" applyFont="1" applyFill="1" applyBorder="1" applyAlignment="1" applyProtection="1">
      <alignment horizontal="center"/>
    </xf>
    <xf numFmtId="1" fontId="5" fillId="10" borderId="24" xfId="0" applyNumberFormat="1" applyFont="1" applyFill="1" applyBorder="1" applyAlignment="1" applyProtection="1">
      <alignment horizontal="right"/>
    </xf>
    <xf numFmtId="2" fontId="4" fillId="3" borderId="23" xfId="0" applyNumberFormat="1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4" fillId="6" borderId="14" xfId="0" applyFont="1" applyFill="1" applyBorder="1" applyAlignment="1" applyProtection="1">
      <alignment horizontal="center"/>
    </xf>
    <xf numFmtId="0" fontId="6" fillId="8" borderId="2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center"/>
    </xf>
    <xf numFmtId="0" fontId="6" fillId="8" borderId="15" xfId="0" applyFont="1" applyFill="1" applyBorder="1" applyAlignment="1" applyProtection="1">
      <alignment horizontal="center"/>
    </xf>
  </cellXfs>
  <cellStyles count="2">
    <cellStyle name="Neutral" xfId="1" builtinId="28"/>
    <cellStyle name="Normal" xfId="0" builtinId="0"/>
  </cellStyles>
  <dxfs count="6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Y16"/>
  <sheetViews>
    <sheetView tabSelected="1" zoomScaleNormal="100" workbookViewId="0">
      <selection activeCell="R4" sqref="R4"/>
    </sheetView>
  </sheetViews>
  <sheetFormatPr defaultRowHeight="15" x14ac:dyDescent="0.25"/>
  <cols>
    <col min="1" max="1" width="13" style="2" customWidth="1"/>
    <col min="2" max="2" width="5.7109375" style="2" customWidth="1"/>
    <col min="3" max="3" width="10.570312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5.42578125" style="2" customWidth="1"/>
    <col min="9" max="9" width="7.28515625" style="2" customWidth="1"/>
    <col min="10" max="10" width="5.42578125" style="2" customWidth="1"/>
    <col min="11" max="11" width="7.28515625" style="2" customWidth="1"/>
    <col min="12" max="12" width="5.42578125" style="2" customWidth="1"/>
    <col min="13" max="13" width="7.28515625" style="2" customWidth="1"/>
    <col min="14" max="14" width="5.42578125" style="2" customWidth="1"/>
    <col min="15" max="15" width="7.28515625" style="2" customWidth="1"/>
    <col min="16" max="16" width="5.42578125" style="2" customWidth="1"/>
    <col min="17" max="17" width="7.28515625" style="2" customWidth="1"/>
    <col min="18" max="18" width="15.140625" style="81" customWidth="1"/>
    <col min="19" max="19" width="9.85546875" style="2" customWidth="1"/>
    <col min="20" max="20" width="6.85546875" style="2" customWidth="1"/>
    <col min="21" max="21" width="5.28515625" style="2" customWidth="1"/>
    <col min="22" max="22" width="9.140625" style="14"/>
    <col min="23" max="29" width="4.5703125" style="2" customWidth="1"/>
    <col min="30" max="36" width="4.5703125" style="15" customWidth="1"/>
    <col min="37" max="37" width="6.140625" style="16" customWidth="1"/>
    <col min="38" max="44" width="6.140625" style="17" customWidth="1"/>
    <col min="45" max="45" width="6.140625" style="16" customWidth="1"/>
    <col min="46" max="16384" width="9.140625" style="2"/>
  </cols>
  <sheetData>
    <row r="2" spans="1:51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3" t="s">
        <v>1</v>
      </c>
      <c r="W2" s="4" t="s">
        <v>2</v>
      </c>
      <c r="X2" s="5"/>
      <c r="Y2" s="5"/>
      <c r="Z2" s="5"/>
      <c r="AA2" s="5"/>
      <c r="AB2" s="5"/>
      <c r="AC2" s="6"/>
      <c r="AD2" s="5" t="s">
        <v>3</v>
      </c>
      <c r="AE2" s="5"/>
      <c r="AF2" s="5"/>
      <c r="AG2" s="5"/>
      <c r="AH2" s="5"/>
      <c r="AI2" s="7"/>
      <c r="AJ2" s="7"/>
      <c r="AK2" s="8" t="s">
        <v>4</v>
      </c>
      <c r="AL2" s="9" t="s">
        <v>5</v>
      </c>
      <c r="AM2" s="9"/>
      <c r="AN2" s="9"/>
      <c r="AO2" s="9"/>
      <c r="AP2" s="9"/>
      <c r="AQ2" s="10"/>
      <c r="AR2" s="10"/>
      <c r="AS2" s="8" t="s">
        <v>6</v>
      </c>
    </row>
    <row r="3" spans="1:51" ht="15.75" thickBot="1" x14ac:dyDescent="0.3">
      <c r="C3" s="11"/>
      <c r="D3" s="12" t="s">
        <v>7</v>
      </c>
      <c r="E3" s="12"/>
      <c r="F3" s="12" t="s">
        <v>8</v>
      </c>
      <c r="G3" s="12"/>
      <c r="H3" s="12" t="s">
        <v>9</v>
      </c>
      <c r="I3" s="12"/>
      <c r="J3" s="13" t="s">
        <v>10</v>
      </c>
      <c r="K3" s="13"/>
      <c r="L3" s="12" t="s">
        <v>11</v>
      </c>
      <c r="M3" s="12"/>
      <c r="N3" s="13"/>
      <c r="O3" s="13"/>
      <c r="P3" s="12"/>
      <c r="Q3" s="12"/>
      <c r="R3" s="2"/>
    </row>
    <row r="4" spans="1:51" ht="21.75" customHeight="1" x14ac:dyDescent="0.25">
      <c r="A4" s="18" t="s">
        <v>12</v>
      </c>
      <c r="B4" s="19" t="s">
        <v>13</v>
      </c>
      <c r="C4" s="92">
        <v>10</v>
      </c>
      <c r="D4" s="20">
        <v>5</v>
      </c>
      <c r="E4" s="82">
        <f>$C4-($C4*D4/100)</f>
        <v>9.5</v>
      </c>
      <c r="F4" s="20">
        <v>10</v>
      </c>
      <c r="G4" s="82">
        <f>$C4-($C4*F4/100)</f>
        <v>9</v>
      </c>
      <c r="H4" s="20">
        <v>25</v>
      </c>
      <c r="I4" s="82">
        <f>$C4-($C4*H4/100)</f>
        <v>7.5</v>
      </c>
      <c r="J4" s="20">
        <v>0</v>
      </c>
      <c r="K4" s="82">
        <f>$C4-($C4*J4/100)</f>
        <v>10</v>
      </c>
      <c r="L4" s="22">
        <v>10</v>
      </c>
      <c r="M4" s="82">
        <f>$C4-($C4*L4/100)</f>
        <v>9</v>
      </c>
      <c r="N4" s="20"/>
      <c r="O4" s="21"/>
      <c r="P4" s="22"/>
      <c r="Q4" s="21"/>
      <c r="R4" s="23">
        <f>AS4/AK4</f>
        <v>9.1215351812366734</v>
      </c>
      <c r="V4" s="24">
        <f>MEDIAN(E4,G4,I4,K4,M4)</f>
        <v>9</v>
      </c>
      <c r="W4" s="25">
        <f>ABS(E4-$V4)</f>
        <v>0.5</v>
      </c>
      <c r="X4" s="25">
        <f>ABS(G4-$V4)</f>
        <v>0</v>
      </c>
      <c r="Y4" s="25">
        <f>ABS(I4-$V4)</f>
        <v>1.5</v>
      </c>
      <c r="Z4" s="25">
        <f>ABS(K4-$V4)</f>
        <v>1</v>
      </c>
      <c r="AA4" s="25">
        <f>ABS(M4-$V4)</f>
        <v>0</v>
      </c>
      <c r="AB4" s="25"/>
      <c r="AC4" s="25"/>
      <c r="AD4" s="26">
        <f t="shared" ref="AD4:AH5" si="0">1/(1+W4*W4)</f>
        <v>0.8</v>
      </c>
      <c r="AE4" s="27">
        <f t="shared" si="0"/>
        <v>1</v>
      </c>
      <c r="AF4" s="27">
        <f t="shared" si="0"/>
        <v>0.30769230769230771</v>
      </c>
      <c r="AG4" s="27">
        <f t="shared" si="0"/>
        <v>0.5</v>
      </c>
      <c r="AH4" s="27">
        <f t="shared" si="0"/>
        <v>1</v>
      </c>
      <c r="AI4" s="27"/>
      <c r="AJ4" s="27"/>
      <c r="AK4" s="28">
        <f>SUM(AD4:AJ4)</f>
        <v>3.6076923076923078</v>
      </c>
      <c r="AL4" s="26">
        <f>AD4*E4</f>
        <v>7.6000000000000005</v>
      </c>
      <c r="AM4" s="27">
        <f>AE4*G4</f>
        <v>9</v>
      </c>
      <c r="AN4" s="27">
        <f>I4*AF4</f>
        <v>2.3076923076923079</v>
      </c>
      <c r="AO4" s="27">
        <f>AG4*K4</f>
        <v>5</v>
      </c>
      <c r="AP4" s="27">
        <f>AH4*M4</f>
        <v>9</v>
      </c>
      <c r="AQ4" s="27"/>
      <c r="AR4" s="29"/>
      <c r="AS4" s="30">
        <f>SUM(AL4:AR4)</f>
        <v>32.907692307692308</v>
      </c>
    </row>
    <row r="5" spans="1:51" ht="15.75" thickBot="1" x14ac:dyDescent="0.3">
      <c r="A5" s="18"/>
      <c r="B5" s="31" t="s">
        <v>14</v>
      </c>
      <c r="C5" s="93">
        <v>10</v>
      </c>
      <c r="D5" s="32">
        <v>10</v>
      </c>
      <c r="E5" s="83">
        <f>$C5-($C5*D5/100)</f>
        <v>9</v>
      </c>
      <c r="F5" s="32">
        <v>25</v>
      </c>
      <c r="G5" s="83">
        <f>$C5-($C5*F5/100)</f>
        <v>7.5</v>
      </c>
      <c r="H5" s="32">
        <v>25</v>
      </c>
      <c r="I5" s="83">
        <f>$C5-($C5*H5/100)</f>
        <v>7.5</v>
      </c>
      <c r="J5" s="32">
        <v>5</v>
      </c>
      <c r="K5" s="83">
        <f>$C5-($C5*J5/100)</f>
        <v>9.5</v>
      </c>
      <c r="L5" s="34">
        <v>10</v>
      </c>
      <c r="M5" s="83">
        <f>$C5-($C5*L5/100)</f>
        <v>9</v>
      </c>
      <c r="N5" s="32"/>
      <c r="O5" s="33"/>
      <c r="P5" s="34"/>
      <c r="Q5" s="33"/>
      <c r="R5" s="23">
        <f>AS5/AK5</f>
        <v>8.8468468468468462</v>
      </c>
      <c r="V5" s="35">
        <f>MEDIAN(E5,G5,I5,K5,M5)</f>
        <v>9</v>
      </c>
      <c r="W5" s="36">
        <f t="shared" ref="W5" si="1">ABS(E5-$V5)</f>
        <v>0</v>
      </c>
      <c r="X5" s="36">
        <f t="shared" ref="X5" si="2">ABS(G5-$V5)</f>
        <v>1.5</v>
      </c>
      <c r="Y5" s="36">
        <f t="shared" ref="Y5" si="3">ABS(I5-$V5)</f>
        <v>1.5</v>
      </c>
      <c r="Z5" s="36">
        <f t="shared" ref="Z5" si="4">ABS(K5-$V5)</f>
        <v>0.5</v>
      </c>
      <c r="AA5" s="36">
        <f t="shared" ref="AA5" si="5">ABS(M5-$V5)</f>
        <v>0</v>
      </c>
      <c r="AB5" s="36"/>
      <c r="AC5" s="36"/>
      <c r="AD5" s="37">
        <f t="shared" si="0"/>
        <v>1</v>
      </c>
      <c r="AE5" s="38">
        <f t="shared" si="0"/>
        <v>0.30769230769230771</v>
      </c>
      <c r="AF5" s="38">
        <f t="shared" si="0"/>
        <v>0.30769230769230771</v>
      </c>
      <c r="AG5" s="38">
        <f t="shared" si="0"/>
        <v>0.8</v>
      </c>
      <c r="AH5" s="38">
        <f t="shared" si="0"/>
        <v>1</v>
      </c>
      <c r="AI5" s="38"/>
      <c r="AJ5" s="38"/>
      <c r="AK5" s="39">
        <f>SUM(AD5:AJ5)</f>
        <v>3.4153846153846157</v>
      </c>
      <c r="AL5" s="37">
        <f t="shared" ref="AL5" si="6">AD5*E5</f>
        <v>9</v>
      </c>
      <c r="AM5" s="38">
        <f t="shared" ref="AM5" si="7">AE5*G5</f>
        <v>2.3076923076923079</v>
      </c>
      <c r="AN5" s="38">
        <f t="shared" ref="AN5" si="8">I5*AF5</f>
        <v>2.3076923076923079</v>
      </c>
      <c r="AO5" s="38">
        <f t="shared" ref="AO5" si="9">AG5*K5</f>
        <v>7.6000000000000005</v>
      </c>
      <c r="AP5" s="38">
        <f t="shared" ref="AP5" si="10">AH5*M5</f>
        <v>9</v>
      </c>
      <c r="AQ5" s="38"/>
      <c r="AR5" s="40"/>
      <c r="AS5" s="41">
        <f>SUM(AL5:AR5)</f>
        <v>30.215384615384618</v>
      </c>
    </row>
    <row r="6" spans="1:51" ht="19.5" thickBot="1" x14ac:dyDescent="0.35">
      <c r="A6" s="42"/>
      <c r="B6" s="42"/>
      <c r="C6" s="94">
        <f>SUM(C4:C5)</f>
        <v>20</v>
      </c>
      <c r="D6" s="43"/>
      <c r="E6" s="84">
        <f>SUM(E4:E5)</f>
        <v>18.5</v>
      </c>
      <c r="F6" s="43"/>
      <c r="G6" s="84">
        <f>SUM(G4:G5)</f>
        <v>16.5</v>
      </c>
      <c r="H6" s="43"/>
      <c r="I6" s="84">
        <f>SUM(I4:I5)</f>
        <v>15</v>
      </c>
      <c r="J6" s="43"/>
      <c r="K6" s="84">
        <f>SUM(K4:K5)</f>
        <v>19.5</v>
      </c>
      <c r="L6" s="43"/>
      <c r="M6" s="84">
        <f>SUM(M4:M5)</f>
        <v>18</v>
      </c>
      <c r="N6" s="43"/>
      <c r="O6" s="44"/>
      <c r="P6" s="43"/>
      <c r="Q6" s="44"/>
      <c r="R6" s="45">
        <f>SUM(R4:R5)</f>
        <v>17.968382028083518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51" ht="15.75" thickBot="1" x14ac:dyDescent="0.3">
      <c r="A7" s="46"/>
      <c r="B7" s="46"/>
      <c r="C7" s="95"/>
      <c r="D7" s="46"/>
      <c r="E7" s="85"/>
      <c r="F7" s="46"/>
      <c r="G7" s="85"/>
      <c r="H7" s="46"/>
      <c r="I7" s="85"/>
      <c r="J7" s="46"/>
      <c r="K7" s="85"/>
      <c r="L7" s="46"/>
      <c r="M7" s="85"/>
      <c r="N7" s="46"/>
      <c r="O7" s="46"/>
      <c r="P7" s="46"/>
      <c r="Q7" s="46"/>
      <c r="R7" s="4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51" ht="18.75" x14ac:dyDescent="0.3">
      <c r="B8" s="48" t="s">
        <v>15</v>
      </c>
      <c r="C8" s="96">
        <v>25</v>
      </c>
      <c r="D8" s="20">
        <v>8</v>
      </c>
      <c r="E8" s="82">
        <f>D8*($C8/10)</f>
        <v>20</v>
      </c>
      <c r="F8" s="20">
        <v>6</v>
      </c>
      <c r="G8" s="82">
        <f>F8*($C8/10)</f>
        <v>15</v>
      </c>
      <c r="H8" s="20">
        <v>3.5</v>
      </c>
      <c r="I8" s="82">
        <f>H8*($C8/10)</f>
        <v>8.75</v>
      </c>
      <c r="J8" s="20">
        <v>8</v>
      </c>
      <c r="K8" s="82">
        <f>J8*($C8/10)</f>
        <v>20</v>
      </c>
      <c r="L8" s="22">
        <v>7</v>
      </c>
      <c r="M8" s="82">
        <f>L8*($C8/10)</f>
        <v>17.5</v>
      </c>
      <c r="N8" s="20"/>
      <c r="O8" s="21"/>
      <c r="P8" s="22"/>
      <c r="Q8" s="21"/>
      <c r="R8" s="23">
        <f>AS8/AK8</f>
        <v>17.662625377349304</v>
      </c>
      <c r="V8" s="24">
        <f>MEDIAN(E8,G8,I8,K8,M8)</f>
        <v>17.5</v>
      </c>
      <c r="W8" s="25">
        <f>ABS(E8-$V8)</f>
        <v>2.5</v>
      </c>
      <c r="X8" s="25">
        <f>ABS(G8-$V8)</f>
        <v>2.5</v>
      </c>
      <c r="Y8" s="25">
        <f>ABS(I8-$V8)</f>
        <v>8.75</v>
      </c>
      <c r="Z8" s="25">
        <f>ABS(K8-$V8)</f>
        <v>2.5</v>
      </c>
      <c r="AA8" s="25">
        <f>ABS(M8-$V8)</f>
        <v>0</v>
      </c>
      <c r="AB8" s="25"/>
      <c r="AC8" s="25"/>
      <c r="AD8" s="26">
        <f t="shared" ref="AD8:AH9" si="11">1/(1+W8*W8)</f>
        <v>0.13793103448275862</v>
      </c>
      <c r="AE8" s="27">
        <f t="shared" si="11"/>
        <v>0.13793103448275862</v>
      </c>
      <c r="AF8" s="27">
        <f t="shared" si="11"/>
        <v>1.2892828364222401E-2</v>
      </c>
      <c r="AG8" s="27">
        <f t="shared" si="11"/>
        <v>0.13793103448275862</v>
      </c>
      <c r="AH8" s="27">
        <f t="shared" si="11"/>
        <v>1</v>
      </c>
      <c r="AI8" s="27"/>
      <c r="AJ8" s="27"/>
      <c r="AK8" s="28">
        <f>SUM(AD8:AJ8)</f>
        <v>1.4266859318124983</v>
      </c>
      <c r="AL8" s="26">
        <f>AD8*E8</f>
        <v>2.7586206896551726</v>
      </c>
      <c r="AM8" s="27">
        <f>AE8*G8</f>
        <v>2.0689655172413794</v>
      </c>
      <c r="AN8" s="27">
        <f>I8*AF8</f>
        <v>0.112812248186946</v>
      </c>
      <c r="AO8" s="27">
        <f>AG8*K8</f>
        <v>2.7586206896551726</v>
      </c>
      <c r="AP8" s="27">
        <f>AH8*M8</f>
        <v>17.5</v>
      </c>
      <c r="AQ8" s="27"/>
      <c r="AR8" s="29"/>
      <c r="AS8" s="30">
        <f>SUM(AL8:AR8)</f>
        <v>25.199019144738671</v>
      </c>
    </row>
    <row r="9" spans="1:51" ht="19.5" thickBot="1" x14ac:dyDescent="0.35">
      <c r="B9" s="49" t="s">
        <v>16</v>
      </c>
      <c r="C9" s="97">
        <v>20</v>
      </c>
      <c r="D9" s="32">
        <v>8</v>
      </c>
      <c r="E9" s="83">
        <f>D9*($C9/10)</f>
        <v>16</v>
      </c>
      <c r="F9" s="32">
        <v>7</v>
      </c>
      <c r="G9" s="83">
        <f>F9*($C9/10)</f>
        <v>14</v>
      </c>
      <c r="H9" s="32">
        <v>5</v>
      </c>
      <c r="I9" s="83">
        <f>H9*($C9/10)</f>
        <v>10</v>
      </c>
      <c r="J9" s="32">
        <v>8</v>
      </c>
      <c r="K9" s="83">
        <f>J9*($C9/10)</f>
        <v>16</v>
      </c>
      <c r="L9" s="34">
        <v>7</v>
      </c>
      <c r="M9" s="83">
        <f>L9*($C9/10)</f>
        <v>14</v>
      </c>
      <c r="N9" s="32"/>
      <c r="O9" s="33"/>
      <c r="P9" s="34"/>
      <c r="Q9" s="33"/>
      <c r="R9" s="23">
        <f>AS9/AK9</f>
        <v>14.229665071770333</v>
      </c>
      <c r="V9" s="35">
        <f>MEDIAN(E9,G9,I9,K9,M9)</f>
        <v>14</v>
      </c>
      <c r="W9" s="36">
        <f t="shared" ref="W9" si="12">ABS(E9-$V9)</f>
        <v>2</v>
      </c>
      <c r="X9" s="36">
        <f t="shared" ref="X9" si="13">ABS(G9-$V9)</f>
        <v>0</v>
      </c>
      <c r="Y9" s="36">
        <f t="shared" ref="Y9" si="14">ABS(I9-$V9)</f>
        <v>4</v>
      </c>
      <c r="Z9" s="36">
        <f t="shared" ref="Z9" si="15">ABS(K9-$V9)</f>
        <v>2</v>
      </c>
      <c r="AA9" s="36">
        <f t="shared" ref="AA9" si="16">ABS(M9-$V9)</f>
        <v>0</v>
      </c>
      <c r="AB9" s="36"/>
      <c r="AC9" s="36"/>
      <c r="AD9" s="37">
        <f t="shared" si="11"/>
        <v>0.2</v>
      </c>
      <c r="AE9" s="38">
        <f t="shared" si="11"/>
        <v>1</v>
      </c>
      <c r="AF9" s="38">
        <f t="shared" si="11"/>
        <v>5.8823529411764705E-2</v>
      </c>
      <c r="AG9" s="38">
        <f t="shared" si="11"/>
        <v>0.2</v>
      </c>
      <c r="AH9" s="38">
        <f t="shared" si="11"/>
        <v>1</v>
      </c>
      <c r="AI9" s="38"/>
      <c r="AJ9" s="38"/>
      <c r="AK9" s="39">
        <f>SUM(AD9:AJ9)</f>
        <v>2.4588235294117649</v>
      </c>
      <c r="AL9" s="37">
        <f t="shared" ref="AL9" si="17">AD9*E9</f>
        <v>3.2</v>
      </c>
      <c r="AM9" s="38">
        <f t="shared" ref="AM9" si="18">AE9*G9</f>
        <v>14</v>
      </c>
      <c r="AN9" s="38">
        <f t="shared" ref="AN9" si="19">I9*AF9</f>
        <v>0.58823529411764708</v>
      </c>
      <c r="AO9" s="38">
        <f t="shared" ref="AO9" si="20">AG9*K9</f>
        <v>3.2</v>
      </c>
      <c r="AP9" s="38">
        <f t="shared" ref="AP9" si="21">AH9*M9</f>
        <v>14</v>
      </c>
      <c r="AQ9" s="38"/>
      <c r="AR9" s="40"/>
      <c r="AS9" s="41">
        <f>SUM(AL9:AR9)</f>
        <v>34.988235294117644</v>
      </c>
    </row>
    <row r="10" spans="1:51" ht="18.75" x14ac:dyDescent="0.3">
      <c r="B10" s="46"/>
      <c r="C10" s="50"/>
      <c r="D10" s="51"/>
      <c r="E10" s="52"/>
      <c r="F10" s="51"/>
      <c r="G10" s="52"/>
      <c r="H10" s="51"/>
      <c r="I10" s="52"/>
      <c r="J10" s="51"/>
      <c r="K10" s="52"/>
      <c r="L10" s="53"/>
      <c r="M10" s="54"/>
      <c r="N10" s="51"/>
      <c r="O10" s="52"/>
      <c r="P10" s="53"/>
      <c r="Q10" s="54"/>
      <c r="R10" s="45">
        <f>SUM(R8:R9)</f>
        <v>31.892290449119635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6"/>
      <c r="AL10" s="55"/>
      <c r="AM10" s="55"/>
      <c r="AN10" s="55"/>
      <c r="AO10" s="55"/>
      <c r="AP10" s="55"/>
      <c r="AQ10" s="55"/>
      <c r="AR10" s="55"/>
      <c r="AS10" s="56"/>
    </row>
    <row r="11" spans="1:51" ht="18.75" x14ac:dyDescent="0.3">
      <c r="B11" s="57"/>
      <c r="C11" s="11" t="s">
        <v>17</v>
      </c>
      <c r="D11" s="51"/>
      <c r="E11" s="58">
        <v>-5</v>
      </c>
      <c r="F11" s="51"/>
      <c r="G11" s="58">
        <v>-5</v>
      </c>
      <c r="H11" s="59"/>
      <c r="I11" s="58">
        <v>0</v>
      </c>
      <c r="J11" s="59"/>
      <c r="K11" s="58">
        <v>0</v>
      </c>
      <c r="L11" s="59"/>
      <c r="M11" s="58">
        <v>0</v>
      </c>
      <c r="N11" s="59"/>
      <c r="O11" s="58"/>
      <c r="P11" s="59"/>
      <c r="Q11" s="58"/>
      <c r="R11" s="60"/>
      <c r="S11" s="42"/>
      <c r="V11" s="61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6"/>
      <c r="AL11" s="55"/>
      <c r="AM11" s="55"/>
      <c r="AN11" s="55"/>
      <c r="AO11" s="55"/>
      <c r="AP11" s="55"/>
      <c r="AQ11" s="55"/>
      <c r="AR11" s="55"/>
      <c r="AS11" s="56"/>
      <c r="AT11" s="42"/>
      <c r="AU11" s="42"/>
      <c r="AV11" s="42"/>
      <c r="AW11" s="42"/>
      <c r="AX11" s="42"/>
      <c r="AY11" s="42"/>
    </row>
    <row r="12" spans="1:51" ht="18.75" x14ac:dyDescent="0.3">
      <c r="B12" s="57"/>
      <c r="C12" s="11" t="s">
        <v>18</v>
      </c>
      <c r="D12" s="51"/>
      <c r="E12" s="58">
        <v>0</v>
      </c>
      <c r="F12" s="51"/>
      <c r="G12" s="58">
        <v>0</v>
      </c>
      <c r="H12" s="59"/>
      <c r="I12" s="58">
        <v>0</v>
      </c>
      <c r="J12" s="59"/>
      <c r="K12" s="58">
        <v>0</v>
      </c>
      <c r="L12" s="59"/>
      <c r="M12" s="58">
        <v>-30</v>
      </c>
      <c r="N12" s="59"/>
      <c r="O12" s="58"/>
      <c r="P12" s="59"/>
      <c r="Q12" s="58"/>
      <c r="R12" s="60"/>
      <c r="S12" s="42"/>
      <c r="V12" s="61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6"/>
      <c r="AL12" s="55"/>
      <c r="AM12" s="55"/>
      <c r="AN12" s="55"/>
      <c r="AO12" s="55"/>
      <c r="AP12" s="55"/>
      <c r="AQ12" s="55"/>
      <c r="AR12" s="55"/>
      <c r="AS12" s="56"/>
      <c r="AT12" s="42"/>
      <c r="AU12" s="42"/>
      <c r="AV12" s="42"/>
      <c r="AW12" s="42"/>
      <c r="AX12" s="42"/>
      <c r="AY12" s="42"/>
    </row>
    <row r="13" spans="1:51" ht="19.5" thickBot="1" x14ac:dyDescent="0.35">
      <c r="B13" s="57"/>
      <c r="C13" s="11" t="s">
        <v>19</v>
      </c>
      <c r="D13" s="62"/>
      <c r="E13" s="86">
        <f>SUM(E11:E12)</f>
        <v>-5</v>
      </c>
      <c r="F13" s="87"/>
      <c r="G13" s="86">
        <f>SUM(G11:G12)</f>
        <v>-5</v>
      </c>
      <c r="H13" s="88"/>
      <c r="I13" s="86">
        <f>SUM(I11:I12)</f>
        <v>0</v>
      </c>
      <c r="J13" s="88"/>
      <c r="K13" s="86">
        <f>SUM(K11:K12)</f>
        <v>0</v>
      </c>
      <c r="L13" s="88"/>
      <c r="M13" s="86">
        <f>SUM(M11:M12)</f>
        <v>-30</v>
      </c>
      <c r="N13" s="64"/>
      <c r="O13" s="63"/>
      <c r="P13" s="64"/>
      <c r="Q13" s="63"/>
      <c r="R13" s="45">
        <f>AS13/AK13</f>
        <v>-4.8341708542713571</v>
      </c>
      <c r="S13" s="65" t="s">
        <v>20</v>
      </c>
      <c r="T13" s="65" t="s">
        <v>21</v>
      </c>
      <c r="U13" s="66"/>
      <c r="V13" s="67">
        <f>MEDIAN(E13,G13,I13,K13,M13)</f>
        <v>-5</v>
      </c>
      <c r="W13" s="68">
        <f t="shared" ref="W13" si="22">ABS(E13-$V13)</f>
        <v>0</v>
      </c>
      <c r="X13" s="68">
        <f t="shared" ref="X13" si="23">ABS(G13-$V13)</f>
        <v>0</v>
      </c>
      <c r="Y13" s="68">
        <f t="shared" ref="Y13" si="24">ABS(I13-$V13)</f>
        <v>5</v>
      </c>
      <c r="Z13" s="68">
        <f t="shared" ref="Z13" si="25">ABS(K13-$V13)</f>
        <v>5</v>
      </c>
      <c r="AA13" s="68">
        <f t="shared" ref="AA13" si="26">ABS(M13-$V13)</f>
        <v>25</v>
      </c>
      <c r="AB13" s="68"/>
      <c r="AC13" s="68"/>
      <c r="AD13" s="69">
        <f>1/(1+W13*W13)</f>
        <v>1</v>
      </c>
      <c r="AE13" s="70">
        <f>1/(1+X13*X13)</f>
        <v>1</v>
      </c>
      <c r="AF13" s="70">
        <f>1/(1+Y13*Y13)</f>
        <v>3.8461538461538464E-2</v>
      </c>
      <c r="AG13" s="70">
        <f>1/(1+Z13*Z13)</f>
        <v>3.8461538461538464E-2</v>
      </c>
      <c r="AH13" s="70">
        <f>1/(1+AA13*AA13)</f>
        <v>1.5974440894568689E-3</v>
      </c>
      <c r="AI13" s="70"/>
      <c r="AJ13" s="70"/>
      <c r="AK13" s="71">
        <f>SUM(AD13:AJ13)</f>
        <v>2.0785205210125337</v>
      </c>
      <c r="AL13" s="69">
        <f t="shared" ref="AL13" si="27">AD13*E13</f>
        <v>-5</v>
      </c>
      <c r="AM13" s="70">
        <f t="shared" ref="AM13" si="28">AE13*G13</f>
        <v>-5</v>
      </c>
      <c r="AN13" s="70">
        <f t="shared" ref="AN13" si="29">I13*AF13</f>
        <v>0</v>
      </c>
      <c r="AO13" s="70">
        <f t="shared" ref="AO13" si="30">AG13*K13</f>
        <v>0</v>
      </c>
      <c r="AP13" s="70">
        <f t="shared" ref="AP13" si="31">AH13*M13</f>
        <v>-4.7923322683706068E-2</v>
      </c>
      <c r="AQ13" s="70"/>
      <c r="AR13" s="72"/>
      <c r="AS13" s="73">
        <f>SUM(AL13:AR13)</f>
        <v>-10.047923322683706</v>
      </c>
    </row>
    <row r="14" spans="1:51" ht="24" thickBot="1" x14ac:dyDescent="0.4">
      <c r="C14" s="11" t="s">
        <v>22</v>
      </c>
      <c r="D14" s="74"/>
      <c r="E14" s="89">
        <f>E9+E8+E6+E11+E12</f>
        <v>49.5</v>
      </c>
      <c r="F14" s="90"/>
      <c r="G14" s="89">
        <f>G9+G8+G6+G11+G12</f>
        <v>40.5</v>
      </c>
      <c r="H14" s="90"/>
      <c r="I14" s="89">
        <f>I9+I8+I6+I11+I12</f>
        <v>33.75</v>
      </c>
      <c r="J14" s="90"/>
      <c r="K14" s="89">
        <f>K9+K8+K6+K11+K12</f>
        <v>55.5</v>
      </c>
      <c r="L14" s="91"/>
      <c r="M14" s="89">
        <f>M9+M8+M6+M11+M12</f>
        <v>19.5</v>
      </c>
      <c r="N14" s="74"/>
      <c r="O14" s="75"/>
      <c r="P14" s="76"/>
      <c r="Q14" s="75"/>
      <c r="R14" s="77">
        <f>(R10+R6+R13)</f>
        <v>45.026501622931796</v>
      </c>
      <c r="S14" s="78">
        <f>(((E14+G14+I14+K14+M14)-MAX(E14,G14,I14,K14,M14,)-MIN(E14,G14,I14,K14,M14)))/3</f>
        <v>41.25</v>
      </c>
      <c r="T14" s="79">
        <f>AVERAGE(E14,G14,I14,K14,M14,)</f>
        <v>33.125</v>
      </c>
      <c r="U14" s="80"/>
    </row>
    <row r="15" spans="1:51" x14ac:dyDescent="0.25">
      <c r="C15" s="11"/>
    </row>
    <row r="16" spans="1:51" x14ac:dyDescent="0.25">
      <c r="C16" s="11"/>
      <c r="E16" s="17"/>
    </row>
  </sheetData>
  <sheetProtection sheet="1" objects="1" scenarios="1" selectLockedCells="1"/>
  <mergeCells count="12">
    <mergeCell ref="P3:Q3"/>
    <mergeCell ref="A4:A5"/>
    <mergeCell ref="A2:R2"/>
    <mergeCell ref="W2:AC2"/>
    <mergeCell ref="AD2:AH2"/>
    <mergeCell ref="AL2:AP2"/>
    <mergeCell ref="D3:E3"/>
    <mergeCell ref="F3:G3"/>
    <mergeCell ref="H3:I3"/>
    <mergeCell ref="J3:K3"/>
    <mergeCell ref="L3:M3"/>
    <mergeCell ref="N3:O3"/>
  </mergeCells>
  <conditionalFormatting sqref="M15 K15 I15 G15 E15">
    <cfRule type="top10" dxfId="5" priority="5" bottom="1" rank="1"/>
    <cfRule type="top10" dxfId="4" priority="6" rank="1"/>
  </conditionalFormatting>
  <conditionalFormatting sqref="Q15 O15">
    <cfRule type="top10" dxfId="3" priority="3" bottom="1" rank="1"/>
    <cfRule type="top10" dxfId="2" priority="4" rank="1"/>
  </conditionalFormatting>
  <conditionalFormatting sqref="E14 G14 I14 K14 M14 O14 Q14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Kresimir Bosnar</dc:creator>
  <cp:lastModifiedBy>Kresimir Bosnar</cp:lastModifiedBy>
  <dcterms:created xsi:type="dcterms:W3CDTF">2016-11-23T11:02:17Z</dcterms:created>
  <dcterms:modified xsi:type="dcterms:W3CDTF">2016-11-23T11:21:43Z</dcterms:modified>
</cp:coreProperties>
</file>